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2" windowHeight="40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'Sheet1'!$A$1:$P$38</definedName>
  </definedNames>
  <calcPr fullCalcOnLoad="1"/>
</workbook>
</file>

<file path=xl/sharedStrings.xml><?xml version="1.0" encoding="utf-8"?>
<sst xmlns="http://schemas.openxmlformats.org/spreadsheetml/2006/main" count="115" uniqueCount="72">
  <si>
    <t>C1977B</t>
  </si>
  <si>
    <t>C1977H</t>
  </si>
  <si>
    <t>C1977D</t>
  </si>
  <si>
    <t>C1978B</t>
  </si>
  <si>
    <t>C1978H</t>
  </si>
  <si>
    <t>C1978D</t>
  </si>
  <si>
    <t>C1974C</t>
  </si>
  <si>
    <t>C1975C</t>
  </si>
  <si>
    <t>C1973C</t>
  </si>
  <si>
    <t>C1972C</t>
  </si>
  <si>
    <t>C1979D</t>
  </si>
  <si>
    <t>C1979H</t>
  </si>
  <si>
    <t>C1979B</t>
  </si>
  <si>
    <t>Helitack Jacket S,M,L,XL</t>
  </si>
  <si>
    <t>Crew Basic Jacket S,M,L,XL</t>
  </si>
  <si>
    <t>Crew Deluxe S,M,L,XL</t>
  </si>
  <si>
    <t>Crew Basic Jacket XXL,XXXL</t>
  </si>
  <si>
    <t>Helitack Jacket XXL,XXXL</t>
  </si>
  <si>
    <t>Crew Deluxe Jacket XXL,XXXL</t>
  </si>
  <si>
    <t>Crew Basic Jacket - Tall</t>
  </si>
  <si>
    <t>Crew Vest S,M,L,XL</t>
  </si>
  <si>
    <t>Crew Vest - XXL,XXXL</t>
  </si>
  <si>
    <t>Skullcap</t>
  </si>
  <si>
    <t>Watchcap</t>
  </si>
  <si>
    <t>S</t>
  </si>
  <si>
    <t>M</t>
  </si>
  <si>
    <t>L</t>
  </si>
  <si>
    <t>XL</t>
  </si>
  <si>
    <t>XXL</t>
  </si>
  <si>
    <t>XXXL</t>
  </si>
  <si>
    <t>Total</t>
  </si>
  <si>
    <t>Price</t>
  </si>
  <si>
    <t>Ext.</t>
  </si>
  <si>
    <t>1-11</t>
  </si>
  <si>
    <t>12-49</t>
  </si>
  <si>
    <t>50-99</t>
  </si>
  <si>
    <t>Sub-total for quantity pricing</t>
  </si>
  <si>
    <t>Shipping</t>
  </si>
  <si>
    <t>Contact</t>
  </si>
  <si>
    <t>Cust</t>
  </si>
  <si>
    <t>Address</t>
  </si>
  <si>
    <t>Phone</t>
  </si>
  <si>
    <t>Email</t>
  </si>
  <si>
    <t>CC Name</t>
  </si>
  <si>
    <t>Embroidery Info/Other Notes:</t>
  </si>
  <si>
    <t>Price will update automatically to reflect qty. price breaks</t>
  </si>
  <si>
    <t>Your Order TOTAL:</t>
  </si>
  <si>
    <t xml:space="preserve">Helitack Jacket - Tall </t>
  </si>
  <si>
    <t xml:space="preserve">Crew Deluxe Jacket - Tall </t>
  </si>
  <si>
    <r>
      <t xml:space="preserve">Embroidery Digitizing </t>
    </r>
    <r>
      <rPr>
        <sz val="9"/>
        <rFont val="Arial"/>
        <family val="2"/>
      </rPr>
      <t>(one-time cost. Usually $85 for new logo, $15 for text change)</t>
    </r>
  </si>
  <si>
    <t>50-119</t>
  </si>
  <si>
    <t>120+</t>
  </si>
  <si>
    <t>100+</t>
  </si>
  <si>
    <t>For all State Agencies and Contractors</t>
  </si>
  <si>
    <t>15-49</t>
  </si>
  <si>
    <t>1-14</t>
  </si>
  <si>
    <t>Misc. Charges</t>
  </si>
  <si>
    <t>Embroidery Extra Stitches   Add $.60/1,000 &gt; 5,000 stitches</t>
  </si>
  <si>
    <t>Embroidery per item (up to 5,000 stitches)</t>
  </si>
  <si>
    <t>C1970C</t>
  </si>
  <si>
    <t>Nomex Fleece Neck Gaiter</t>
  </si>
  <si>
    <t>C1971C</t>
  </si>
  <si>
    <t>Nomex Fleece Balaclava</t>
  </si>
  <si>
    <t>C1971U</t>
  </si>
  <si>
    <t>Hardhat Liner</t>
  </si>
  <si>
    <t>C1991C</t>
  </si>
  <si>
    <t>Nomex Wind Pro Neck Gaiter</t>
  </si>
  <si>
    <t>1-size</t>
  </si>
  <si>
    <t>CC#/Exp.Dt.</t>
  </si>
  <si>
    <r>
      <t xml:space="preserve">Chuck Roast Nomex Order/Proposal    </t>
    </r>
    <r>
      <rPr>
        <sz val="10"/>
        <rFont val="Arial"/>
        <family val="2"/>
      </rPr>
      <t>Prices effective 2/15/2021</t>
    </r>
  </si>
  <si>
    <t xml:space="preserve">Enter order info into the yellow boxes, save the document and email to chuck@chuckroast.com </t>
  </si>
  <si>
    <t>Chuck Roast Equipment, Inc. ~ PO Box 1450 ~ Conway, NH 03818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</si>
</sst>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0" fillId="0" borderId="14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49" fontId="6" fillId="0" borderId="1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5" fillId="33" borderId="10" xfId="52" applyFill="1" applyBorder="1" applyAlignment="1" applyProtection="1">
      <alignment/>
      <protection/>
    </xf>
    <xf numFmtId="0" fontId="5" fillId="0" borderId="14" xfId="0" applyFont="1" applyBorder="1" applyAlignment="1">
      <alignment horizontal="left" inden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3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PageLayoutView="0" workbookViewId="0" topLeftCell="A32">
      <selection activeCell="O38" sqref="A1:P38"/>
    </sheetView>
  </sheetViews>
  <sheetFormatPr defaultColWidth="9.140625" defaultRowHeight="12.75"/>
  <cols>
    <col min="1" max="1" width="7.7109375" style="0" customWidth="1"/>
    <col min="2" max="2" width="25.7109375" style="0" customWidth="1"/>
    <col min="3" max="9" width="5.00390625" style="0" customWidth="1"/>
    <col min="10" max="10" width="8.28125" style="0" customWidth="1"/>
    <col min="11" max="11" width="10.7109375" style="0" customWidth="1"/>
    <col min="12" max="15" width="7.7109375" style="0" customWidth="1"/>
  </cols>
  <sheetData>
    <row r="1" spans="1:15" ht="30" customHeight="1">
      <c r="A1" s="20"/>
      <c r="B1" s="36" t="s">
        <v>69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ht="30" customHeight="1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8"/>
    </row>
    <row r="3" spans="1:17" ht="19.5" customHeight="1">
      <c r="A3" t="s">
        <v>38</v>
      </c>
      <c r="B3" s="40"/>
      <c r="C3" s="40"/>
      <c r="D3" s="40"/>
      <c r="E3" s="42" t="s">
        <v>41</v>
      </c>
      <c r="F3" s="43"/>
      <c r="G3" s="40"/>
      <c r="H3" s="40"/>
      <c r="I3" s="40"/>
      <c r="J3" s="40"/>
      <c r="K3" s="40"/>
      <c r="L3" s="54" t="s">
        <v>44</v>
      </c>
      <c r="M3" s="55"/>
      <c r="N3" s="55"/>
      <c r="O3" s="56"/>
      <c r="P3" s="18"/>
      <c r="Q3" s="8"/>
    </row>
    <row r="4" spans="1:17" ht="19.5" customHeight="1">
      <c r="A4" t="s">
        <v>39</v>
      </c>
      <c r="B4" s="40"/>
      <c r="C4" s="40"/>
      <c r="D4" s="40"/>
      <c r="E4" s="42" t="s">
        <v>42</v>
      </c>
      <c r="F4" s="43"/>
      <c r="G4" s="41"/>
      <c r="H4" s="40"/>
      <c r="I4" s="40"/>
      <c r="J4" s="40"/>
      <c r="K4" s="40"/>
      <c r="L4" s="57"/>
      <c r="M4" s="58"/>
      <c r="N4" s="58"/>
      <c r="O4" s="59"/>
      <c r="P4" s="18"/>
      <c r="Q4" s="8"/>
    </row>
    <row r="5" spans="1:17" ht="19.5" customHeight="1">
      <c r="A5" t="s">
        <v>40</v>
      </c>
      <c r="B5" s="40"/>
      <c r="C5" s="40"/>
      <c r="D5" s="40"/>
      <c r="E5" s="42" t="s">
        <v>68</v>
      </c>
      <c r="F5" s="43"/>
      <c r="G5" s="40"/>
      <c r="H5" s="40"/>
      <c r="I5" s="40"/>
      <c r="J5" s="40"/>
      <c r="K5" s="40"/>
      <c r="L5" s="57"/>
      <c r="M5" s="58"/>
      <c r="N5" s="58"/>
      <c r="O5" s="59"/>
      <c r="P5" s="18"/>
      <c r="Q5" s="8"/>
    </row>
    <row r="6" spans="1:17" ht="19.5" customHeight="1">
      <c r="A6" t="s">
        <v>40</v>
      </c>
      <c r="B6" s="40"/>
      <c r="C6" s="40"/>
      <c r="D6" s="40"/>
      <c r="E6" s="42" t="s">
        <v>43</v>
      </c>
      <c r="F6" s="43"/>
      <c r="G6" s="40"/>
      <c r="H6" s="40"/>
      <c r="I6" s="40"/>
      <c r="J6" s="40"/>
      <c r="K6" s="40"/>
      <c r="L6" s="60"/>
      <c r="M6" s="61"/>
      <c r="N6" s="61"/>
      <c r="O6" s="62"/>
      <c r="P6" s="18"/>
      <c r="Q6" s="8"/>
    </row>
    <row r="8" spans="1:15" ht="12.75">
      <c r="A8" s="38" t="s">
        <v>53</v>
      </c>
      <c r="B8" s="38"/>
      <c r="C8" s="38"/>
      <c r="D8" s="38"/>
      <c r="E8" s="38"/>
      <c r="F8" s="38"/>
      <c r="G8" s="38"/>
      <c r="H8" s="38"/>
      <c r="I8" s="63"/>
      <c r="J8" s="50" t="s">
        <v>45</v>
      </c>
      <c r="K8" s="51"/>
      <c r="L8" s="51"/>
      <c r="M8" s="51"/>
      <c r="N8" s="51"/>
      <c r="O8" s="52"/>
    </row>
    <row r="9" spans="3:15" ht="12.75">
      <c r="C9" s="26" t="s">
        <v>24</v>
      </c>
      <c r="D9" s="26" t="s">
        <v>25</v>
      </c>
      <c r="E9" s="26" t="s">
        <v>26</v>
      </c>
      <c r="F9" s="26" t="s">
        <v>27</v>
      </c>
      <c r="G9" s="26" t="s">
        <v>28</v>
      </c>
      <c r="H9" s="26" t="s">
        <v>29</v>
      </c>
      <c r="I9" s="26" t="s">
        <v>30</v>
      </c>
      <c r="J9" s="27" t="s">
        <v>31</v>
      </c>
      <c r="K9" s="27" t="s">
        <v>32</v>
      </c>
      <c r="L9" s="30" t="s">
        <v>55</v>
      </c>
      <c r="M9" s="30" t="s">
        <v>54</v>
      </c>
      <c r="N9" s="30" t="s">
        <v>35</v>
      </c>
      <c r="O9" s="30" t="s">
        <v>52</v>
      </c>
    </row>
    <row r="10" spans="1:19" ht="12.75">
      <c r="A10" t="s">
        <v>0</v>
      </c>
      <c r="B10" t="s">
        <v>14</v>
      </c>
      <c r="C10" s="3"/>
      <c r="D10" s="3"/>
      <c r="E10" s="3"/>
      <c r="F10" s="3"/>
      <c r="I10" s="1">
        <f>SUM(C10:F10)</f>
        <v>0</v>
      </c>
      <c r="J10" s="5">
        <f>IF($I$24&gt;99,O10,IF($I$24&gt;49,N10,IF($I$24&gt;14,M10,L10)))</f>
        <v>155</v>
      </c>
      <c r="K10" s="5">
        <f>I10*J10</f>
        <v>0</v>
      </c>
      <c r="L10" s="31">
        <v>155</v>
      </c>
      <c r="M10" s="23">
        <v>144.15</v>
      </c>
      <c r="N10" s="23">
        <v>139.5</v>
      </c>
      <c r="O10" s="23">
        <v>134.85</v>
      </c>
      <c r="P10" s="34"/>
      <c r="Q10" s="35"/>
      <c r="R10" s="35"/>
      <c r="S10" s="35"/>
    </row>
    <row r="11" spans="1:19" ht="12.75">
      <c r="A11" t="s">
        <v>3</v>
      </c>
      <c r="B11" t="s">
        <v>16</v>
      </c>
      <c r="G11" s="2"/>
      <c r="H11" s="2"/>
      <c r="I11" s="1">
        <f>SUM(G11:H11)</f>
        <v>0</v>
      </c>
      <c r="J11" s="5">
        <f aca="true" t="shared" si="0" ref="J11:J23">IF($I$24&gt;99,O11,IF($I$24&gt;49,N11,IF($I$24&gt;14,M11,L11)))</f>
        <v>170</v>
      </c>
      <c r="K11" s="5">
        <f>I11*J11</f>
        <v>0</v>
      </c>
      <c r="L11" s="31">
        <v>170</v>
      </c>
      <c r="M11" s="23">
        <v>158.1</v>
      </c>
      <c r="N11" s="23">
        <v>153</v>
      </c>
      <c r="O11" s="23">
        <v>147.9</v>
      </c>
      <c r="P11" s="34"/>
      <c r="Q11" s="35"/>
      <c r="R11" s="35"/>
      <c r="S11" s="35"/>
    </row>
    <row r="12" spans="1:19" ht="12.75">
      <c r="A12" t="s">
        <v>12</v>
      </c>
      <c r="B12" t="s">
        <v>19</v>
      </c>
      <c r="E12" s="2"/>
      <c r="F12" s="2"/>
      <c r="G12" s="2"/>
      <c r="H12" s="2"/>
      <c r="I12" s="1">
        <f>SUM(E12:H12)</f>
        <v>0</v>
      </c>
      <c r="J12" s="5">
        <f t="shared" si="0"/>
        <v>170</v>
      </c>
      <c r="K12" s="5">
        <f>I12*J12</f>
        <v>0</v>
      </c>
      <c r="L12" s="31">
        <v>170</v>
      </c>
      <c r="M12" s="23">
        <v>158.1</v>
      </c>
      <c r="N12" s="23">
        <v>153</v>
      </c>
      <c r="O12" s="23">
        <v>147.9</v>
      </c>
      <c r="P12" s="34"/>
      <c r="Q12" s="35"/>
      <c r="R12" s="35"/>
      <c r="S12" s="35"/>
    </row>
    <row r="13" spans="3:19" ht="12.75">
      <c r="C13" s="8"/>
      <c r="D13" s="19"/>
      <c r="E13" s="19"/>
      <c r="F13" s="19"/>
      <c r="G13" s="19"/>
      <c r="H13" s="19"/>
      <c r="I13" s="19"/>
      <c r="J13" s="5"/>
      <c r="K13" s="7"/>
      <c r="L13" s="30" t="s">
        <v>55</v>
      </c>
      <c r="M13" s="30" t="s">
        <v>54</v>
      </c>
      <c r="N13" s="30" t="s">
        <v>35</v>
      </c>
      <c r="O13" s="30" t="s">
        <v>52</v>
      </c>
      <c r="Q13" s="35"/>
      <c r="R13" s="35"/>
      <c r="S13" s="35"/>
    </row>
    <row r="14" spans="1:19" ht="12.75">
      <c r="A14" t="s">
        <v>1</v>
      </c>
      <c r="B14" t="s">
        <v>13</v>
      </c>
      <c r="C14" s="2"/>
      <c r="D14" s="2"/>
      <c r="E14" s="2"/>
      <c r="F14" s="2"/>
      <c r="I14" s="1">
        <f>SUM(C14:F14)</f>
        <v>0</v>
      </c>
      <c r="J14" s="5">
        <f t="shared" si="0"/>
        <v>170</v>
      </c>
      <c r="K14" s="5">
        <f>I14*J14</f>
        <v>0</v>
      </c>
      <c r="L14" s="31">
        <v>170</v>
      </c>
      <c r="M14" s="23">
        <v>158.1</v>
      </c>
      <c r="N14" s="23">
        <v>153</v>
      </c>
      <c r="O14" s="23">
        <v>147.9</v>
      </c>
      <c r="P14" s="34"/>
      <c r="Q14" s="35"/>
      <c r="R14" s="35"/>
      <c r="S14" s="35"/>
    </row>
    <row r="15" spans="1:19" ht="12.75">
      <c r="A15" t="s">
        <v>4</v>
      </c>
      <c r="B15" t="s">
        <v>17</v>
      </c>
      <c r="G15" s="2"/>
      <c r="H15" s="2"/>
      <c r="I15" s="1">
        <f>SUM(G15:H15)</f>
        <v>0</v>
      </c>
      <c r="J15" s="5">
        <f t="shared" si="0"/>
        <v>185</v>
      </c>
      <c r="K15" s="5">
        <f>I15*J15</f>
        <v>0</v>
      </c>
      <c r="L15" s="31">
        <v>185</v>
      </c>
      <c r="M15" s="23">
        <v>172.05</v>
      </c>
      <c r="N15" s="23">
        <v>166.5</v>
      </c>
      <c r="O15" s="23">
        <v>160.95</v>
      </c>
      <c r="P15" s="34"/>
      <c r="Q15" s="35"/>
      <c r="R15" s="35"/>
      <c r="S15" s="35"/>
    </row>
    <row r="16" spans="1:19" ht="12.75">
      <c r="A16" t="s">
        <v>11</v>
      </c>
      <c r="B16" t="s">
        <v>47</v>
      </c>
      <c r="E16" s="2"/>
      <c r="F16" s="2"/>
      <c r="G16" s="2"/>
      <c r="H16" s="2"/>
      <c r="I16" s="1">
        <f>SUM(E16:H16)</f>
        <v>0</v>
      </c>
      <c r="J16" s="5">
        <f t="shared" si="0"/>
        <v>185</v>
      </c>
      <c r="K16" s="5">
        <f>I16*J16</f>
        <v>0</v>
      </c>
      <c r="L16" s="31">
        <v>185</v>
      </c>
      <c r="M16" s="23">
        <v>172.05</v>
      </c>
      <c r="N16" s="23">
        <v>166.5</v>
      </c>
      <c r="O16" s="23">
        <v>160.95</v>
      </c>
      <c r="P16" s="34"/>
      <c r="Q16" s="35"/>
      <c r="R16" s="35"/>
      <c r="S16" s="35"/>
    </row>
    <row r="17" spans="2:19" ht="12.75">
      <c r="B17" s="19"/>
      <c r="C17" s="24" t="s">
        <v>24</v>
      </c>
      <c r="D17" s="24" t="s">
        <v>25</v>
      </c>
      <c r="E17" s="24" t="s">
        <v>26</v>
      </c>
      <c r="F17" s="24" t="s">
        <v>27</v>
      </c>
      <c r="G17" s="24" t="s">
        <v>28</v>
      </c>
      <c r="H17" s="24" t="s">
        <v>29</v>
      </c>
      <c r="I17" s="24" t="s">
        <v>30</v>
      </c>
      <c r="J17" s="25" t="s">
        <v>31</v>
      </c>
      <c r="K17" s="25" t="s">
        <v>32</v>
      </c>
      <c r="L17" s="30" t="s">
        <v>55</v>
      </c>
      <c r="M17" s="30" t="s">
        <v>54</v>
      </c>
      <c r="N17" s="30" t="s">
        <v>35</v>
      </c>
      <c r="O17" s="30" t="s">
        <v>52</v>
      </c>
      <c r="Q17" s="35"/>
      <c r="R17" s="35"/>
      <c r="S17" s="35"/>
    </row>
    <row r="18" spans="1:19" ht="12.75">
      <c r="A18" t="s">
        <v>2</v>
      </c>
      <c r="B18" t="s">
        <v>15</v>
      </c>
      <c r="C18" s="2"/>
      <c r="D18" s="2"/>
      <c r="E18" s="2"/>
      <c r="F18" s="2"/>
      <c r="I18" s="1">
        <f>SUM(C18:F18)</f>
        <v>0</v>
      </c>
      <c r="J18" s="5">
        <f t="shared" si="0"/>
        <v>185</v>
      </c>
      <c r="K18" s="5">
        <f>I18*J18</f>
        <v>0</v>
      </c>
      <c r="L18" s="31">
        <v>185</v>
      </c>
      <c r="M18" s="23">
        <v>172.05</v>
      </c>
      <c r="N18" s="23">
        <v>166.5</v>
      </c>
      <c r="O18" s="23">
        <v>160.95</v>
      </c>
      <c r="P18" s="34"/>
      <c r="Q18" s="35"/>
      <c r="R18" s="35"/>
      <c r="S18" s="35"/>
    </row>
    <row r="19" spans="1:19" ht="12.75">
      <c r="A19" t="s">
        <v>5</v>
      </c>
      <c r="B19" t="s">
        <v>18</v>
      </c>
      <c r="G19" s="2"/>
      <c r="H19" s="2"/>
      <c r="I19" s="1">
        <f>SUM(G19:H19)</f>
        <v>0</v>
      </c>
      <c r="J19" s="5">
        <f t="shared" si="0"/>
        <v>200</v>
      </c>
      <c r="K19" s="5">
        <f>I19*J19</f>
        <v>0</v>
      </c>
      <c r="L19" s="31">
        <v>200</v>
      </c>
      <c r="M19" s="23">
        <v>186</v>
      </c>
      <c r="N19" s="23">
        <v>180</v>
      </c>
      <c r="O19" s="23">
        <v>174</v>
      </c>
      <c r="P19" s="34"/>
      <c r="Q19" s="35"/>
      <c r="R19" s="35"/>
      <c r="S19" s="35"/>
    </row>
    <row r="20" spans="1:19" ht="12.75">
      <c r="A20" t="s">
        <v>10</v>
      </c>
      <c r="B20" t="s">
        <v>48</v>
      </c>
      <c r="E20" s="2"/>
      <c r="F20" s="2"/>
      <c r="G20" s="2"/>
      <c r="H20" s="2"/>
      <c r="I20" s="1">
        <f>SUM(E20:H20)</f>
        <v>0</v>
      </c>
      <c r="J20" s="5">
        <f t="shared" si="0"/>
        <v>200</v>
      </c>
      <c r="K20" s="5">
        <f>I20*J20</f>
        <v>0</v>
      </c>
      <c r="L20" s="31">
        <v>200</v>
      </c>
      <c r="M20" s="23">
        <v>186</v>
      </c>
      <c r="N20" s="23">
        <v>180</v>
      </c>
      <c r="O20" s="23">
        <v>174</v>
      </c>
      <c r="P20" s="34"/>
      <c r="Q20" s="35"/>
      <c r="R20" s="35"/>
      <c r="S20" s="35"/>
    </row>
    <row r="21" spans="3:19" ht="12.75">
      <c r="C21" s="24" t="s">
        <v>24</v>
      </c>
      <c r="D21" s="24" t="s">
        <v>25</v>
      </c>
      <c r="E21" s="24" t="s">
        <v>26</v>
      </c>
      <c r="F21" s="24" t="s">
        <v>27</v>
      </c>
      <c r="G21" s="24" t="s">
        <v>28</v>
      </c>
      <c r="H21" s="24" t="s">
        <v>29</v>
      </c>
      <c r="I21" s="24" t="s">
        <v>30</v>
      </c>
      <c r="J21" s="25" t="s">
        <v>31</v>
      </c>
      <c r="K21" s="25" t="s">
        <v>32</v>
      </c>
      <c r="L21" s="30" t="s">
        <v>55</v>
      </c>
      <c r="M21" s="30" t="s">
        <v>54</v>
      </c>
      <c r="N21" s="30" t="s">
        <v>35</v>
      </c>
      <c r="O21" s="30" t="s">
        <v>52</v>
      </c>
      <c r="Q21" s="35"/>
      <c r="R21" s="35"/>
      <c r="S21" s="35"/>
    </row>
    <row r="22" spans="1:19" ht="12.75">
      <c r="A22" t="s">
        <v>6</v>
      </c>
      <c r="B22" t="s">
        <v>20</v>
      </c>
      <c r="C22" s="2"/>
      <c r="D22" s="2"/>
      <c r="E22" s="2"/>
      <c r="F22" s="2"/>
      <c r="I22" s="1">
        <f>SUM(C22:F22)</f>
        <v>0</v>
      </c>
      <c r="J22" s="5">
        <f t="shared" si="0"/>
        <v>110</v>
      </c>
      <c r="K22" s="5">
        <f>I22*J22</f>
        <v>0</v>
      </c>
      <c r="L22" s="31">
        <v>110</v>
      </c>
      <c r="M22" s="23">
        <v>102.3</v>
      </c>
      <c r="N22" s="23">
        <v>99</v>
      </c>
      <c r="O22" s="23">
        <v>95.7</v>
      </c>
      <c r="P22" s="34"/>
      <c r="Q22" s="35"/>
      <c r="R22" s="35"/>
      <c r="S22" s="35"/>
    </row>
    <row r="23" spans="1:19" ht="12.75">
      <c r="A23" t="s">
        <v>7</v>
      </c>
      <c r="B23" t="s">
        <v>21</v>
      </c>
      <c r="G23" s="12"/>
      <c r="H23" s="13"/>
      <c r="I23" s="1">
        <f>SUM(G23:H23)</f>
        <v>0</v>
      </c>
      <c r="J23" s="5">
        <f t="shared" si="0"/>
        <v>120</v>
      </c>
      <c r="K23" s="5">
        <f>I23*J23</f>
        <v>0</v>
      </c>
      <c r="L23" s="31">
        <v>120</v>
      </c>
      <c r="M23" s="23">
        <v>111.6</v>
      </c>
      <c r="N23" s="23">
        <v>108</v>
      </c>
      <c r="O23" s="23">
        <v>104.4</v>
      </c>
      <c r="P23" s="34"/>
      <c r="Q23" s="35"/>
      <c r="R23" s="35"/>
      <c r="S23" s="35"/>
    </row>
    <row r="24" spans="3:15" ht="12.75">
      <c r="C24" s="45" t="s">
        <v>36</v>
      </c>
      <c r="D24" s="45"/>
      <c r="E24" s="45"/>
      <c r="F24" s="45"/>
      <c r="G24" s="45"/>
      <c r="H24" s="45"/>
      <c r="I24" s="4">
        <f>I10+I11+I12+I14+I15+I16+I18+I19+I20+I22+I23</f>
        <v>0</v>
      </c>
      <c r="J24" s="7"/>
      <c r="K24" s="8"/>
      <c r="L24" s="21"/>
      <c r="M24" s="21"/>
      <c r="N24" s="21"/>
      <c r="O24" s="21"/>
    </row>
    <row r="25" spans="3:15" ht="12.75">
      <c r="C25" s="24" t="s">
        <v>24</v>
      </c>
      <c r="D25" s="24" t="s">
        <v>25</v>
      </c>
      <c r="E25" s="24" t="s">
        <v>26</v>
      </c>
      <c r="F25" s="24" t="s">
        <v>27</v>
      </c>
      <c r="G25" s="24" t="s">
        <v>28</v>
      </c>
      <c r="H25" s="33" t="s">
        <v>67</v>
      </c>
      <c r="I25" s="24" t="s">
        <v>30</v>
      </c>
      <c r="J25" s="24" t="s">
        <v>31</v>
      </c>
      <c r="K25" s="24" t="s">
        <v>32</v>
      </c>
      <c r="L25" s="30" t="s">
        <v>55</v>
      </c>
      <c r="M25" s="30" t="s">
        <v>54</v>
      </c>
      <c r="N25" s="30" t="s">
        <v>35</v>
      </c>
      <c r="O25" s="30" t="s">
        <v>52</v>
      </c>
    </row>
    <row r="26" spans="1:15" ht="12.75">
      <c r="A26" t="s">
        <v>9</v>
      </c>
      <c r="B26" t="s">
        <v>22</v>
      </c>
      <c r="D26" s="32"/>
      <c r="E26" s="32"/>
      <c r="I26" s="1">
        <f>SUM(D26:E26)</f>
        <v>0</v>
      </c>
      <c r="J26" s="5">
        <f aca="true" t="shared" si="1" ref="J26:J31">IF($I$32&gt;99,O26,IF($I$32&gt;49,N26,IF($I$32&gt;11,M26,L26)))</f>
        <v>25</v>
      </c>
      <c r="K26" s="5">
        <f aca="true" t="shared" si="2" ref="K26:K31">I26*J26</f>
        <v>0</v>
      </c>
      <c r="L26" s="21">
        <v>25</v>
      </c>
      <c r="M26" s="21">
        <v>22.5</v>
      </c>
      <c r="N26" s="21">
        <v>21.25</v>
      </c>
      <c r="O26" s="21">
        <v>20</v>
      </c>
    </row>
    <row r="27" spans="1:15" ht="12.75">
      <c r="A27" t="s">
        <v>8</v>
      </c>
      <c r="B27" t="s">
        <v>23</v>
      </c>
      <c r="D27" s="32"/>
      <c r="E27" s="32"/>
      <c r="I27" s="1">
        <f>SUM(D27:E27)</f>
        <v>0</v>
      </c>
      <c r="J27" s="5">
        <f t="shared" si="1"/>
        <v>25</v>
      </c>
      <c r="K27" s="5">
        <f t="shared" si="2"/>
        <v>0</v>
      </c>
      <c r="L27" s="21">
        <v>25</v>
      </c>
      <c r="M27" s="21">
        <v>22.5</v>
      </c>
      <c r="N27" s="21">
        <v>21.25</v>
      </c>
      <c r="O27" s="21">
        <v>20</v>
      </c>
    </row>
    <row r="28" spans="1:15" ht="12.75">
      <c r="A28" t="s">
        <v>59</v>
      </c>
      <c r="B28" t="s">
        <v>60</v>
      </c>
      <c r="D28" s="19"/>
      <c r="E28" s="19"/>
      <c r="H28" s="32"/>
      <c r="I28" s="32">
        <f>H28</f>
        <v>0</v>
      </c>
      <c r="J28" s="5">
        <f t="shared" si="1"/>
        <v>20</v>
      </c>
      <c r="K28" s="5">
        <f t="shared" si="2"/>
        <v>0</v>
      </c>
      <c r="L28" s="21">
        <v>20</v>
      </c>
      <c r="M28" s="21">
        <f>0.93*L28</f>
        <v>18.6</v>
      </c>
      <c r="N28" s="21">
        <f>0.9*L28</f>
        <v>18</v>
      </c>
      <c r="O28" s="21">
        <f>0.87*L28</f>
        <v>17.4</v>
      </c>
    </row>
    <row r="29" spans="1:15" ht="12.75">
      <c r="A29" t="s">
        <v>61</v>
      </c>
      <c r="B29" t="s">
        <v>62</v>
      </c>
      <c r="D29" s="19"/>
      <c r="E29" s="19"/>
      <c r="H29" s="32"/>
      <c r="I29" s="32">
        <f>H29</f>
        <v>0</v>
      </c>
      <c r="J29" s="5">
        <f t="shared" si="1"/>
        <v>30</v>
      </c>
      <c r="K29" s="5">
        <f t="shared" si="2"/>
        <v>0</v>
      </c>
      <c r="L29" s="21">
        <v>30</v>
      </c>
      <c r="M29" s="21">
        <f>0.93*L29</f>
        <v>27.900000000000002</v>
      </c>
      <c r="N29" s="21">
        <f>0.9*L29</f>
        <v>27</v>
      </c>
      <c r="O29" s="21">
        <f>0.87*L29</f>
        <v>26.1</v>
      </c>
    </row>
    <row r="30" spans="1:15" ht="12.75">
      <c r="A30" t="s">
        <v>63</v>
      </c>
      <c r="B30" t="s">
        <v>64</v>
      </c>
      <c r="D30" s="19"/>
      <c r="E30" s="19"/>
      <c r="H30" s="32"/>
      <c r="I30" s="32">
        <f>H30</f>
        <v>0</v>
      </c>
      <c r="J30" s="5">
        <f t="shared" si="1"/>
        <v>35</v>
      </c>
      <c r="K30" s="5">
        <f t="shared" si="2"/>
        <v>0</v>
      </c>
      <c r="L30" s="21">
        <v>35</v>
      </c>
      <c r="M30" s="21">
        <f>0.93*L30</f>
        <v>32.550000000000004</v>
      </c>
      <c r="N30" s="21">
        <f>0.9*L30</f>
        <v>31.5</v>
      </c>
      <c r="O30" s="21">
        <f>0.87*L30</f>
        <v>30.45</v>
      </c>
    </row>
    <row r="31" spans="1:15" ht="12.75">
      <c r="A31" t="s">
        <v>65</v>
      </c>
      <c r="B31" t="s">
        <v>66</v>
      </c>
      <c r="D31" s="19"/>
      <c r="E31" s="19"/>
      <c r="H31" s="32"/>
      <c r="I31" s="32">
        <f>H31</f>
        <v>0</v>
      </c>
      <c r="J31" s="5">
        <f t="shared" si="1"/>
        <v>30</v>
      </c>
      <c r="K31" s="5">
        <f t="shared" si="2"/>
        <v>0</v>
      </c>
      <c r="L31" s="21">
        <v>30</v>
      </c>
      <c r="M31" s="21">
        <f>0.93*L31</f>
        <v>27.900000000000002</v>
      </c>
      <c r="N31" s="21">
        <f>0.9*L31</f>
        <v>27</v>
      </c>
      <c r="O31" s="21">
        <f>0.87*L31</f>
        <v>26.1</v>
      </c>
    </row>
    <row r="32" spans="9:15" ht="12.75">
      <c r="I32">
        <f>SUM(I26:I31)</f>
        <v>0</v>
      </c>
      <c r="L32" s="22"/>
      <c r="M32" s="22"/>
      <c r="N32" s="22"/>
      <c r="O32" s="22"/>
    </row>
    <row r="33" spans="1:16" ht="12.75">
      <c r="A33" s="39" t="s">
        <v>49</v>
      </c>
      <c r="B33" s="39"/>
      <c r="C33" s="39"/>
      <c r="D33" s="39"/>
      <c r="E33" s="39"/>
      <c r="F33" s="39"/>
      <c r="G33" s="39"/>
      <c r="H33" s="39"/>
      <c r="I33" s="53"/>
      <c r="J33" s="9"/>
      <c r="K33" s="6">
        <f>J33</f>
        <v>0</v>
      </c>
      <c r="L33" s="14" t="s">
        <v>33</v>
      </c>
      <c r="M33" s="15" t="s">
        <v>34</v>
      </c>
      <c r="N33" s="15" t="s">
        <v>50</v>
      </c>
      <c r="O33" s="15" t="s">
        <v>51</v>
      </c>
      <c r="P33" s="10"/>
    </row>
    <row r="34" spans="1:16" ht="12.75">
      <c r="A34" s="46" t="s">
        <v>58</v>
      </c>
      <c r="B34" s="46"/>
      <c r="C34" s="46"/>
      <c r="D34" s="46"/>
      <c r="E34" s="46"/>
      <c r="F34" s="46"/>
      <c r="G34" s="46"/>
      <c r="H34" s="47"/>
      <c r="I34" s="2"/>
      <c r="J34" s="5">
        <f>IF($I$34&gt;99,O34,IF($I$34&gt;49,N34,IF($I$34&gt;11,M34,L34)))</f>
        <v>9</v>
      </c>
      <c r="K34" s="5">
        <f>I34*J34</f>
        <v>0</v>
      </c>
      <c r="L34" s="16">
        <v>9</v>
      </c>
      <c r="M34" s="17">
        <v>7.5</v>
      </c>
      <c r="N34" s="17">
        <v>6</v>
      </c>
      <c r="O34" s="17">
        <v>5</v>
      </c>
      <c r="P34" s="10"/>
    </row>
    <row r="35" spans="1:16" ht="12.75">
      <c r="A35" s="46" t="s">
        <v>57</v>
      </c>
      <c r="B35" s="46"/>
      <c r="C35" s="46"/>
      <c r="D35" s="46"/>
      <c r="E35" s="46"/>
      <c r="F35" s="46"/>
      <c r="G35" s="46"/>
      <c r="H35" s="47"/>
      <c r="I35" s="2"/>
      <c r="J35" s="5"/>
      <c r="K35" s="5">
        <f>I35*J35</f>
        <v>0</v>
      </c>
      <c r="L35" s="16"/>
      <c r="M35" s="17"/>
      <c r="N35" s="17"/>
      <c r="O35" s="17"/>
      <c r="P35" s="10"/>
    </row>
    <row r="36" spans="1:16" ht="12.75">
      <c r="A36" s="46" t="s">
        <v>56</v>
      </c>
      <c r="B36" s="46"/>
      <c r="C36" s="46"/>
      <c r="D36" s="46"/>
      <c r="E36" s="46"/>
      <c r="F36" s="46"/>
      <c r="G36" s="46"/>
      <c r="H36" s="46"/>
      <c r="I36" s="2"/>
      <c r="J36" s="29"/>
      <c r="K36" s="5">
        <f>I36*J36</f>
        <v>0</v>
      </c>
      <c r="L36" s="16"/>
      <c r="M36" s="17"/>
      <c r="N36" s="17"/>
      <c r="O36" s="17"/>
      <c r="P36" s="10"/>
    </row>
    <row r="37" spans="1:16" ht="12.75">
      <c r="A37" s="39"/>
      <c r="B37" s="39"/>
      <c r="C37" s="39"/>
      <c r="D37" s="39"/>
      <c r="E37" s="39"/>
      <c r="F37" s="39"/>
      <c r="H37" s="44" t="s">
        <v>37</v>
      </c>
      <c r="I37" s="44"/>
      <c r="J37" s="44"/>
      <c r="K37" s="28"/>
      <c r="L37" s="49"/>
      <c r="M37" s="39"/>
      <c r="N37" s="39"/>
      <c r="O37" s="39"/>
      <c r="P37" s="10"/>
    </row>
    <row r="38" spans="1:11" ht="12.75">
      <c r="A38" s="38" t="s">
        <v>71</v>
      </c>
      <c r="B38" s="38"/>
      <c r="C38" s="38"/>
      <c r="D38" s="38"/>
      <c r="E38" s="38"/>
      <c r="F38" s="38"/>
      <c r="H38" s="44" t="s">
        <v>46</v>
      </c>
      <c r="I38" s="44"/>
      <c r="J38" s="44"/>
      <c r="K38" s="11">
        <f>SUM(K10:K37)</f>
        <v>0</v>
      </c>
    </row>
    <row r="43" spans="17:18" ht="12.75">
      <c r="Q43" s="10"/>
      <c r="R43" s="10"/>
    </row>
  </sheetData>
  <sheetProtection/>
  <mergeCells count="27">
    <mergeCell ref="A2:P2"/>
    <mergeCell ref="L37:O37"/>
    <mergeCell ref="J8:O8"/>
    <mergeCell ref="A33:I33"/>
    <mergeCell ref="A34:H34"/>
    <mergeCell ref="L3:O6"/>
    <mergeCell ref="A8:I8"/>
    <mergeCell ref="G6:K6"/>
    <mergeCell ref="B6:D6"/>
    <mergeCell ref="E6:F6"/>
    <mergeCell ref="E4:F4"/>
    <mergeCell ref="E5:F5"/>
    <mergeCell ref="H38:J38"/>
    <mergeCell ref="C24:H24"/>
    <mergeCell ref="H37:J37"/>
    <mergeCell ref="A36:H36"/>
    <mergeCell ref="A35:H35"/>
    <mergeCell ref="B1:O1"/>
    <mergeCell ref="A38:F38"/>
    <mergeCell ref="A37:F37"/>
    <mergeCell ref="B3:D3"/>
    <mergeCell ref="B4:D4"/>
    <mergeCell ref="B5:D5"/>
    <mergeCell ref="G3:K3"/>
    <mergeCell ref="G4:K4"/>
    <mergeCell ref="G5:K5"/>
    <mergeCell ref="E3:F3"/>
  </mergeCells>
  <printOptions/>
  <pageMargins left="0.75" right="0.75" top="1" bottom="1" header="0.5" footer="0.5"/>
  <pageSetup fitToHeight="1" fitToWidth="1" horizontalDpi="1200" verticalDpi="12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chuck roast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Mary lou</cp:lastModifiedBy>
  <cp:lastPrinted>2021-02-14T21:06:34Z</cp:lastPrinted>
  <dcterms:created xsi:type="dcterms:W3CDTF">2005-02-14T23:29:13Z</dcterms:created>
  <dcterms:modified xsi:type="dcterms:W3CDTF">2021-02-14T21:31:56Z</dcterms:modified>
  <cp:category/>
  <cp:version/>
  <cp:contentType/>
  <cp:contentStatus/>
</cp:coreProperties>
</file>